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1_1" sheetId="1" r:id="rId1"/>
  </sheets>
  <definedNames>
    <definedName name="_xlnm.Print_Area" localSheetId="0">'11_1'!$A$1:$J$43</definedName>
  </definedNames>
  <calcPr fullCalcOnLoad="1"/>
</workbook>
</file>

<file path=xl/sharedStrings.xml><?xml version="1.0" encoding="utf-8"?>
<sst xmlns="http://schemas.openxmlformats.org/spreadsheetml/2006/main" count="71" uniqueCount="50">
  <si>
    <t>Таблиця 11.1</t>
  </si>
  <si>
    <t xml:space="preserve">Види кримінального покарання </t>
  </si>
  <si>
    <t>(за вироками, що набрали законної сили у звітному періоді)</t>
  </si>
  <si>
    <t>№ з/п</t>
  </si>
  <si>
    <t>Види покарання</t>
  </si>
  <si>
    <t>Динаміка</t>
  </si>
  <si>
    <t>абс.</t>
  </si>
  <si>
    <t>пит. вага %*</t>
  </si>
  <si>
    <t>%</t>
  </si>
  <si>
    <t>А</t>
  </si>
  <si>
    <t>Б</t>
  </si>
  <si>
    <t>Усього засуджено осіб за всі види злочинів</t>
  </si>
  <si>
    <t>Штраф</t>
  </si>
  <si>
    <t>Позбавлення права обіймати певні посади або займатися певною діяльністю</t>
  </si>
  <si>
    <t>Громадські роботи</t>
  </si>
  <si>
    <t>Виправні роботи – усього, в т.ч.</t>
  </si>
  <si>
    <t>до 1 року включно</t>
  </si>
  <si>
    <t>X</t>
  </si>
  <si>
    <t>Х</t>
  </si>
  <si>
    <t>від 1 до 2 років включно</t>
  </si>
  <si>
    <t>Службові обмеження для військовослужбовців</t>
  </si>
  <si>
    <t>Арешт</t>
  </si>
  <si>
    <r>
      <t>Обмеження волі – усього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     у тому числі</t>
    </r>
  </si>
  <si>
    <t>до 3 років включно</t>
  </si>
  <si>
    <t>від 3 до 5 років включно</t>
  </si>
  <si>
    <t>Тримання в дисциплінарному батальйоні військовослужбовців</t>
  </si>
  <si>
    <t>на 1 рік</t>
  </si>
  <si>
    <t>понад 1 до 2 років включно</t>
  </si>
  <si>
    <t>РАЗОМ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</si>
  <si>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</si>
  <si>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</si>
  <si>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</si>
  <si>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</si>
  <si>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</si>
  <si>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Довічне позбавлення волі</t>
  </si>
  <si>
    <t>Інші міри покарання</t>
  </si>
  <si>
    <r>
      <t xml:space="preserve">Звільнено від покарання – усього,                                                         </t>
    </r>
    <r>
      <rPr>
        <sz val="11"/>
        <rFont val="Times New Roman"/>
        <family val="1"/>
      </rPr>
      <t>у тому числі</t>
    </r>
  </si>
  <si>
    <t>з випробуванням</t>
  </si>
  <si>
    <t xml:space="preserve">внаслідок акта амністії  </t>
  </si>
  <si>
    <t>з інших підстав</t>
  </si>
  <si>
    <t>Додаткові покарання</t>
  </si>
  <si>
    <t>конфіскація майна</t>
  </si>
  <si>
    <t>позбавлення права обіймати певні посади або займатися певною діяльністю</t>
  </si>
  <si>
    <t>штраф</t>
  </si>
  <si>
    <t>позбавлення військового, спеціального звання, рангу або кваліфікаційного класу</t>
  </si>
  <si>
    <t>Призначено покарання із застосуванням ст. 69 КК України</t>
  </si>
  <si>
    <t>* % - питома вага до засуджених осіб за усі види злочинів</t>
  </si>
  <si>
    <t>I півріччя 2013</t>
  </si>
  <si>
    <t>I півріччя 2012</t>
  </si>
  <si>
    <r>
      <t xml:space="preserve">Позбавлення волі на певний строк –  усього,     </t>
    </r>
    <r>
      <rPr>
        <sz val="11"/>
        <rFont val="Times New Roman"/>
        <family val="1"/>
      </rPr>
      <t>у тому числі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</si>
</sst>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" fontId="8" fillId="0" borderId="10" xfId="0" applyNumberFormat="1" applyFont="1" applyBorder="1" applyAlignment="1" applyProtection="1">
      <alignment horizontal="right" vertical="center" wrapText="1"/>
      <protection locked="0"/>
    </xf>
    <xf numFmtId="1" fontId="8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6"/>
  <sheetViews>
    <sheetView tabSelected="1" zoomScale="86" zoomScaleNormal="86"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3" width="4.75390625" style="1" customWidth="1"/>
    <col min="4" max="4" width="30.75390625" style="1" customWidth="1"/>
    <col min="5" max="5" width="13.00390625" style="1" customWidth="1"/>
    <col min="6" max="6" width="9.125" style="1" customWidth="1"/>
    <col min="7" max="7" width="13.125" style="1" customWidth="1"/>
    <col min="8" max="8" width="9.125" style="1" customWidth="1"/>
    <col min="9" max="9" width="12.625" style="1" customWidth="1"/>
    <col min="10" max="10" width="9.125" style="1" customWidth="1"/>
    <col min="11" max="11" width="9.25390625" style="1" bestFit="1" customWidth="1"/>
    <col min="12" max="16384" width="9.125" style="1" customWidth="1"/>
  </cols>
  <sheetData>
    <row r="1" spans="9:10" ht="12.75">
      <c r="I1" s="27" t="s">
        <v>0</v>
      </c>
      <c r="J1" s="27"/>
    </row>
    <row r="2" spans="1:12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29"/>
      <c r="L2" s="29"/>
    </row>
    <row r="3" spans="1:12" ht="13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30"/>
      <c r="L3" s="30"/>
    </row>
    <row r="4" spans="2:10" ht="18" customHeight="1">
      <c r="B4" s="31" t="s">
        <v>3</v>
      </c>
      <c r="C4" s="18" t="s">
        <v>4</v>
      </c>
      <c r="D4" s="18"/>
      <c r="E4" s="19" t="s">
        <v>48</v>
      </c>
      <c r="F4" s="19"/>
      <c r="G4" s="19" t="s">
        <v>47</v>
      </c>
      <c r="H4" s="19"/>
      <c r="I4" s="20" t="s">
        <v>5</v>
      </c>
      <c r="J4" s="20"/>
    </row>
    <row r="5" spans="2:10" ht="10.5" customHeight="1">
      <c r="B5" s="31"/>
      <c r="C5" s="18"/>
      <c r="D5" s="18"/>
      <c r="E5" s="19"/>
      <c r="F5" s="19"/>
      <c r="G5" s="19"/>
      <c r="H5" s="19"/>
      <c r="I5" s="20"/>
      <c r="J5" s="20"/>
    </row>
    <row r="6" spans="2:10" ht="27">
      <c r="B6" s="31"/>
      <c r="C6" s="18"/>
      <c r="D6" s="18"/>
      <c r="E6" s="2" t="s">
        <v>6</v>
      </c>
      <c r="F6" s="3" t="s">
        <v>7</v>
      </c>
      <c r="G6" s="2" t="s">
        <v>6</v>
      </c>
      <c r="H6" s="3" t="s">
        <v>7</v>
      </c>
      <c r="I6" s="2" t="s">
        <v>6</v>
      </c>
      <c r="J6" s="3" t="s">
        <v>8</v>
      </c>
    </row>
    <row r="7" spans="2:10" ht="15.75">
      <c r="B7" s="32" t="s">
        <v>9</v>
      </c>
      <c r="C7" s="33" t="s">
        <v>10</v>
      </c>
      <c r="D7" s="33"/>
      <c r="E7" s="32">
        <v>1</v>
      </c>
      <c r="F7" s="34">
        <v>2</v>
      </c>
      <c r="G7" s="32">
        <v>3</v>
      </c>
      <c r="H7" s="34">
        <v>4</v>
      </c>
      <c r="I7" s="32">
        <v>5</v>
      </c>
      <c r="J7" s="34">
        <v>6</v>
      </c>
    </row>
    <row r="8" spans="2:50" ht="32.25" customHeight="1">
      <c r="B8" s="35">
        <v>1</v>
      </c>
      <c r="C8" s="36" t="s">
        <v>11</v>
      </c>
      <c r="D8" s="36"/>
      <c r="E8" s="15">
        <v>76033</v>
      </c>
      <c r="F8" s="37"/>
      <c r="G8" s="15">
        <v>55919</v>
      </c>
      <c r="H8" s="37"/>
      <c r="I8" s="9">
        <f>SUM(G8-E8)</f>
        <v>-20114</v>
      </c>
      <c r="J8" s="8">
        <f>IF(E8=0,IF(I8=0,0,100),N8)</f>
        <v>-26.454302736969474</v>
      </c>
      <c r="K8" s="4"/>
      <c r="L8" s="5"/>
      <c r="M8" s="5"/>
      <c r="N8" s="5">
        <f>SUM(I8*100/E8)</f>
        <v>-26.454302736969474</v>
      </c>
      <c r="O8" s="5"/>
      <c r="P8" s="5"/>
      <c r="Q8" s="5"/>
      <c r="R8" s="5"/>
      <c r="S8" s="5"/>
      <c r="T8" s="5"/>
      <c r="U8" s="5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2:50" ht="18.75" customHeight="1">
      <c r="B9" s="35">
        <v>2</v>
      </c>
      <c r="C9" s="21" t="s">
        <v>12</v>
      </c>
      <c r="D9" s="21"/>
      <c r="E9" s="7">
        <v>10123</v>
      </c>
      <c r="F9" s="8">
        <f>IF(E8=0,IF(E9=0,0,100),L9)</f>
        <v>13.313955782357661</v>
      </c>
      <c r="G9" s="7">
        <v>9478</v>
      </c>
      <c r="H9" s="8">
        <f>IF(G8=0,IF(G9=0,0,100),M9)</f>
        <v>16.949516264597005</v>
      </c>
      <c r="I9" s="9">
        <f aca="true" t="shared" si="0" ref="I9:I40">SUM(G9-E9)</f>
        <v>-645</v>
      </c>
      <c r="J9" s="8">
        <f aca="true" t="shared" si="1" ref="J9:J38">IF(E9=0,IF(I9=0,0,100),N9)</f>
        <v>-6.371628963745925</v>
      </c>
      <c r="K9" s="4"/>
      <c r="L9" s="5">
        <f>SUM(E9*100/E8)</f>
        <v>13.313955782357661</v>
      </c>
      <c r="M9" s="5">
        <f>SUM(G9*100/G8)</f>
        <v>16.949516264597005</v>
      </c>
      <c r="N9" s="5">
        <f aca="true" t="shared" si="2" ref="N9:N40">SUM(I9*100/E9)</f>
        <v>-6.371628963745925</v>
      </c>
      <c r="O9" s="5"/>
      <c r="P9" s="5"/>
      <c r="Q9" s="5"/>
      <c r="R9" s="5"/>
      <c r="S9" s="5"/>
      <c r="T9" s="5"/>
      <c r="U9" s="5"/>
      <c r="V9" s="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2:50" ht="46.5" customHeight="1">
      <c r="B10" s="35">
        <v>3</v>
      </c>
      <c r="C10" s="22" t="s">
        <v>13</v>
      </c>
      <c r="D10" s="22"/>
      <c r="E10" s="7">
        <v>11</v>
      </c>
      <c r="F10" s="8">
        <f>IF(E8=0,IF(E10=0,0,100),L10)</f>
        <v>0.014467402312153934</v>
      </c>
      <c r="G10" s="7">
        <v>8</v>
      </c>
      <c r="H10" s="8">
        <f>IF(G8=0,IF(G10=0,0,100),M10)</f>
        <v>0.014306407482251112</v>
      </c>
      <c r="I10" s="9">
        <f t="shared" si="0"/>
        <v>-3</v>
      </c>
      <c r="J10" s="8">
        <f t="shared" si="1"/>
        <v>-27.272727272727273</v>
      </c>
      <c r="K10" s="4"/>
      <c r="L10" s="5">
        <f>SUM(E10*100/E8)</f>
        <v>0.014467402312153934</v>
      </c>
      <c r="M10" s="5">
        <f>SUM(G10*100/G8)</f>
        <v>0.014306407482251112</v>
      </c>
      <c r="N10" s="5">
        <f t="shared" si="2"/>
        <v>-27.272727272727273</v>
      </c>
      <c r="O10" s="5"/>
      <c r="P10" s="5"/>
      <c r="Q10" s="5"/>
      <c r="R10" s="5"/>
      <c r="S10" s="5"/>
      <c r="T10" s="5"/>
      <c r="U10" s="5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2:50" ht="16.5" customHeight="1">
      <c r="B11" s="35">
        <v>4</v>
      </c>
      <c r="C11" s="21" t="s">
        <v>14</v>
      </c>
      <c r="D11" s="21"/>
      <c r="E11" s="7">
        <v>6909</v>
      </c>
      <c r="F11" s="8">
        <f>IF(E8=0,IF(E11=0,0,100),L11)</f>
        <v>9.086843870424683</v>
      </c>
      <c r="G11" s="7">
        <v>4543</v>
      </c>
      <c r="H11" s="8">
        <f>IF(G8=0,IF(G11=0,0,100),M11)</f>
        <v>8.124251148983351</v>
      </c>
      <c r="I11" s="9">
        <f t="shared" si="0"/>
        <v>-2366</v>
      </c>
      <c r="J11" s="8">
        <f t="shared" si="1"/>
        <v>-34.2451874366768</v>
      </c>
      <c r="K11" s="4"/>
      <c r="L11" s="5">
        <f>SUM(E11*100/E8)</f>
        <v>9.086843870424683</v>
      </c>
      <c r="M11" s="5">
        <f>SUM(G11*100/G8)</f>
        <v>8.124251148983351</v>
      </c>
      <c r="N11" s="5">
        <f t="shared" si="2"/>
        <v>-34.2451874366768</v>
      </c>
      <c r="O11" s="5"/>
      <c r="P11" s="5"/>
      <c r="Q11" s="5"/>
      <c r="R11" s="5"/>
      <c r="S11" s="5"/>
      <c r="T11" s="5"/>
      <c r="U11" s="5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2:50" ht="18.75" customHeight="1">
      <c r="B12" s="38">
        <v>5</v>
      </c>
      <c r="C12" s="23" t="s">
        <v>15</v>
      </c>
      <c r="D12" s="23"/>
      <c r="E12" s="7">
        <v>452</v>
      </c>
      <c r="F12" s="8">
        <f>IF(E8=0,IF(E12=0,0,100),L12)</f>
        <v>0.5944787131903253</v>
      </c>
      <c r="G12" s="7">
        <v>242</v>
      </c>
      <c r="H12" s="8">
        <f>IF(G8=0,IF(G12=0,0,100),M12)</f>
        <v>0.43276882633809616</v>
      </c>
      <c r="I12" s="9">
        <f t="shared" si="0"/>
        <v>-210</v>
      </c>
      <c r="J12" s="8">
        <f t="shared" si="1"/>
        <v>-46.46017699115044</v>
      </c>
      <c r="K12" s="4"/>
      <c r="L12" s="5">
        <f>SUM(E12*100/E8)</f>
        <v>0.5944787131903253</v>
      </c>
      <c r="M12" s="5">
        <f>SUM(G12*100/G8)</f>
        <v>0.43276882633809616</v>
      </c>
      <c r="N12" s="5">
        <f t="shared" si="2"/>
        <v>-46.46017699115044</v>
      </c>
      <c r="O12" s="5"/>
      <c r="P12" s="5"/>
      <c r="Q12" s="5"/>
      <c r="R12" s="5"/>
      <c r="S12" s="5"/>
      <c r="T12" s="5"/>
      <c r="U12" s="5"/>
      <c r="V12" s="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2:50" ht="20.25" customHeight="1">
      <c r="B13" s="38"/>
      <c r="C13" s="24" t="s">
        <v>16</v>
      </c>
      <c r="D13" s="24"/>
      <c r="E13" s="7" t="s">
        <v>17</v>
      </c>
      <c r="F13" s="8" t="s">
        <v>18</v>
      </c>
      <c r="G13" s="7"/>
      <c r="H13" s="8" t="s">
        <v>17</v>
      </c>
      <c r="I13" s="9" t="s">
        <v>17</v>
      </c>
      <c r="J13" s="8" t="s">
        <v>17</v>
      </c>
      <c r="K13" s="4"/>
      <c r="L13" s="5" t="e">
        <f>SUM(E13*100/E8)</f>
        <v>#VALUE!</v>
      </c>
      <c r="M13" s="5">
        <f>SUM(G13*100/G8)</f>
        <v>0</v>
      </c>
      <c r="N13" s="5" t="e">
        <f t="shared" si="2"/>
        <v>#VALUE!</v>
      </c>
      <c r="O13" s="5"/>
      <c r="P13" s="5"/>
      <c r="Q13" s="5"/>
      <c r="R13" s="5"/>
      <c r="S13" s="5"/>
      <c r="T13" s="5"/>
      <c r="U13" s="5"/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2:50" ht="21" customHeight="1">
      <c r="B14" s="38"/>
      <c r="C14" s="24" t="s">
        <v>19</v>
      </c>
      <c r="D14" s="24"/>
      <c r="E14" s="7" t="s">
        <v>17</v>
      </c>
      <c r="F14" s="8" t="s">
        <v>18</v>
      </c>
      <c r="G14" s="7"/>
      <c r="H14" s="8" t="s">
        <v>17</v>
      </c>
      <c r="I14" s="9" t="s">
        <v>17</v>
      </c>
      <c r="J14" s="8" t="s">
        <v>17</v>
      </c>
      <c r="K14" s="4"/>
      <c r="L14" s="5" t="e">
        <f>SUM(E14*100/E8)</f>
        <v>#VALUE!</v>
      </c>
      <c r="M14" s="5">
        <f>SUM(G14*100/G8)</f>
        <v>0</v>
      </c>
      <c r="N14" s="5" t="e">
        <f t="shared" si="2"/>
        <v>#VALUE!</v>
      </c>
      <c r="O14" s="5"/>
      <c r="P14" s="5"/>
      <c r="Q14" s="5"/>
      <c r="R14" s="5"/>
      <c r="S14" s="5"/>
      <c r="T14" s="5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2:50" ht="30.75" customHeight="1">
      <c r="B15" s="35">
        <v>6</v>
      </c>
      <c r="C15" s="22" t="s">
        <v>20</v>
      </c>
      <c r="D15" s="22"/>
      <c r="E15" s="7">
        <v>23</v>
      </c>
      <c r="F15" s="8">
        <f>IF(E8=0,IF(E15=0,0,100),L15)</f>
        <v>0.03025002301632186</v>
      </c>
      <c r="G15" s="10">
        <v>23</v>
      </c>
      <c r="H15" s="8">
        <f>IF(G8=0,IF(G15=0,0,100),M15)</f>
        <v>0.04113092151147195</v>
      </c>
      <c r="I15" s="9">
        <f t="shared" si="0"/>
        <v>0</v>
      </c>
      <c r="J15" s="8">
        <f t="shared" si="1"/>
        <v>0</v>
      </c>
      <c r="K15" s="4"/>
      <c r="L15" s="5">
        <f>SUM(E15*100/E8)</f>
        <v>0.03025002301632186</v>
      </c>
      <c r="M15" s="5">
        <f>SUM(G15*100/G8)</f>
        <v>0.04113092151147195</v>
      </c>
      <c r="N15" s="5">
        <f t="shared" si="2"/>
        <v>0</v>
      </c>
      <c r="O15" s="5"/>
      <c r="P15" s="5"/>
      <c r="Q15" s="5"/>
      <c r="R15" s="5"/>
      <c r="S15" s="5"/>
      <c r="T15" s="5"/>
      <c r="U15" s="5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2:50" ht="15.75">
      <c r="B16" s="35">
        <v>7</v>
      </c>
      <c r="C16" s="23" t="s">
        <v>21</v>
      </c>
      <c r="D16" s="23"/>
      <c r="E16" s="7">
        <v>3061</v>
      </c>
      <c r="F16" s="8">
        <f>IF(E8=0,IF(E16=0,0,100),L16)</f>
        <v>4.025883497954835</v>
      </c>
      <c r="G16" s="7">
        <v>2205</v>
      </c>
      <c r="H16" s="8">
        <f>IF(G8=0,IF(G16=0,0,100),M16)</f>
        <v>3.943203562295463</v>
      </c>
      <c r="I16" s="9">
        <f t="shared" si="0"/>
        <v>-856</v>
      </c>
      <c r="J16" s="8">
        <f t="shared" si="1"/>
        <v>-27.96471741261026</v>
      </c>
      <c r="K16" s="4"/>
      <c r="L16" s="5">
        <f>SUM(E16*100/E8)</f>
        <v>4.025883497954835</v>
      </c>
      <c r="M16" s="5">
        <f>SUM(G16*100/G8)</f>
        <v>3.943203562295463</v>
      </c>
      <c r="N16" s="5">
        <f t="shared" si="2"/>
        <v>-27.96471741261026</v>
      </c>
      <c r="O16" s="5"/>
      <c r="P16" s="5"/>
      <c r="Q16" s="5"/>
      <c r="R16" s="5"/>
      <c r="S16" s="5"/>
      <c r="T16" s="5"/>
      <c r="U16" s="5"/>
      <c r="V16" s="5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2:50" ht="30.75" customHeight="1">
      <c r="B17" s="38">
        <v>8</v>
      </c>
      <c r="C17" s="23" t="s">
        <v>22</v>
      </c>
      <c r="D17" s="23"/>
      <c r="E17" s="15">
        <v>2121</v>
      </c>
      <c r="F17" s="8">
        <f>IF(E8=0,IF(E17=0,0,100),L17)</f>
        <v>2.789578209461681</v>
      </c>
      <c r="G17" s="14">
        <v>1564</v>
      </c>
      <c r="H17" s="8">
        <f>IF(G8=0,IF(G17=0,0,100),M17)</f>
        <v>2.796902662780093</v>
      </c>
      <c r="I17" s="9">
        <f t="shared" si="0"/>
        <v>-557</v>
      </c>
      <c r="J17" s="8">
        <f t="shared" si="1"/>
        <v>-26.261197548326262</v>
      </c>
      <c r="K17" s="4"/>
      <c r="L17" s="5">
        <f>SUM(E17*100/E8)</f>
        <v>2.789578209461681</v>
      </c>
      <c r="M17" s="5">
        <f>SUM(G17*100/G8)</f>
        <v>2.796902662780093</v>
      </c>
      <c r="N17" s="5">
        <f t="shared" si="2"/>
        <v>-26.261197548326262</v>
      </c>
      <c r="O17" s="5"/>
      <c r="P17" s="5"/>
      <c r="Q17" s="5"/>
      <c r="R17" s="5"/>
      <c r="S17" s="5"/>
      <c r="T17" s="5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2:50" ht="15.75" customHeight="1">
      <c r="B18" s="38"/>
      <c r="C18" s="24" t="s">
        <v>23</v>
      </c>
      <c r="D18" s="24"/>
      <c r="E18" s="7" t="s">
        <v>17</v>
      </c>
      <c r="F18" s="8" t="s">
        <v>18</v>
      </c>
      <c r="G18" s="10"/>
      <c r="H18" s="8" t="s">
        <v>17</v>
      </c>
      <c r="I18" s="9" t="s">
        <v>17</v>
      </c>
      <c r="J18" s="8" t="s">
        <v>17</v>
      </c>
      <c r="K18" s="4"/>
      <c r="L18" s="5" t="e">
        <f>SUM(E18*100/E8)</f>
        <v>#VALUE!</v>
      </c>
      <c r="M18" s="5">
        <f>SUM(G18*100/G8)</f>
        <v>0</v>
      </c>
      <c r="N18" s="5" t="e">
        <f t="shared" si="2"/>
        <v>#VALUE!</v>
      </c>
      <c r="O18" s="5"/>
      <c r="P18" s="5"/>
      <c r="Q18" s="5"/>
      <c r="R18" s="5"/>
      <c r="S18" s="5"/>
      <c r="T18" s="5"/>
      <c r="U18" s="5"/>
      <c r="V18" s="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2:50" ht="17.25" customHeight="1">
      <c r="B19" s="38"/>
      <c r="C19" s="24" t="s">
        <v>24</v>
      </c>
      <c r="D19" s="24"/>
      <c r="E19" s="7" t="s">
        <v>17</v>
      </c>
      <c r="F19" s="8" t="s">
        <v>18</v>
      </c>
      <c r="G19" s="10"/>
      <c r="H19" s="8" t="s">
        <v>17</v>
      </c>
      <c r="I19" s="9" t="s">
        <v>17</v>
      </c>
      <c r="J19" s="8" t="s">
        <v>17</v>
      </c>
      <c r="K19" s="4"/>
      <c r="L19" s="5" t="e">
        <f>SUM(E19*100/E8)</f>
        <v>#VALUE!</v>
      </c>
      <c r="M19" s="5">
        <f>SUM(G19*100/G8)</f>
        <v>0</v>
      </c>
      <c r="N19" s="5" t="e">
        <f t="shared" si="2"/>
        <v>#VALUE!</v>
      </c>
      <c r="O19" s="5"/>
      <c r="P19" s="5"/>
      <c r="Q19" s="5"/>
      <c r="R19" s="5"/>
      <c r="S19" s="5"/>
      <c r="T19" s="5"/>
      <c r="U19" s="5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31.5" customHeight="1">
      <c r="B20" s="35">
        <v>9</v>
      </c>
      <c r="C20" s="22" t="s">
        <v>25</v>
      </c>
      <c r="D20" s="22"/>
      <c r="E20" s="7">
        <v>6</v>
      </c>
      <c r="F20" s="8">
        <f>IF(E8=0,IF(E20=0,0,100),L20)</f>
        <v>0.007891310352083963</v>
      </c>
      <c r="G20" s="10">
        <v>2</v>
      </c>
      <c r="H20" s="8">
        <f>IF(G8=0,IF(G20=0,0,100),M20)</f>
        <v>0.003576601870562778</v>
      </c>
      <c r="I20" s="9">
        <f t="shared" si="0"/>
        <v>-4</v>
      </c>
      <c r="J20" s="8">
        <f t="shared" si="1"/>
        <v>-66.66666666666667</v>
      </c>
      <c r="K20" s="4"/>
      <c r="L20" s="5">
        <f>SUM(E20*100/E8)</f>
        <v>0.007891310352083963</v>
      </c>
      <c r="M20" s="5">
        <f>SUM(G20*100/G8)</f>
        <v>0.003576601870562778</v>
      </c>
      <c r="N20" s="5">
        <f t="shared" si="2"/>
        <v>-66.66666666666667</v>
      </c>
      <c r="O20" s="5"/>
      <c r="P20" s="5"/>
      <c r="Q20" s="5"/>
      <c r="R20" s="5"/>
      <c r="S20" s="5"/>
      <c r="T20" s="5"/>
      <c r="U20" s="5"/>
      <c r="V20" s="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2:50" ht="30.75" customHeight="1">
      <c r="B21" s="38">
        <v>10</v>
      </c>
      <c r="C21" s="22" t="s">
        <v>49</v>
      </c>
      <c r="D21" s="22"/>
      <c r="E21" s="7">
        <v>20729</v>
      </c>
      <c r="F21" s="8">
        <f>IF(E8=0,IF(E21=0,0,100),L21)</f>
        <v>27.26316204805808</v>
      </c>
      <c r="G21" s="10">
        <v>16911</v>
      </c>
      <c r="H21" s="8">
        <f>IF(G8=0,IF(G21=0,0,100),M21)</f>
        <v>30.24195711654357</v>
      </c>
      <c r="I21" s="9">
        <f t="shared" si="0"/>
        <v>-3818</v>
      </c>
      <c r="J21" s="8">
        <f t="shared" si="1"/>
        <v>-18.418640551883833</v>
      </c>
      <c r="K21" s="4"/>
      <c r="L21" s="5">
        <f>SUM(E21*100/E8)</f>
        <v>27.26316204805808</v>
      </c>
      <c r="M21" s="5">
        <f>SUM(G21*100/G8)</f>
        <v>30.24195711654357</v>
      </c>
      <c r="N21" s="5">
        <f t="shared" si="2"/>
        <v>-18.418640551883833</v>
      </c>
      <c r="O21" s="5"/>
      <c r="P21" s="5"/>
      <c r="Q21" s="5"/>
      <c r="R21" s="5"/>
      <c r="S21" s="5"/>
      <c r="T21" s="5"/>
      <c r="U21" s="5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2:50" ht="15">
      <c r="B22" s="38"/>
      <c r="C22" s="25" t="s">
        <v>26</v>
      </c>
      <c r="D22" s="25"/>
      <c r="E22" s="7">
        <v>1927</v>
      </c>
      <c r="F22" s="8">
        <f>IF(E8=0,IF(E22=0,0,100),L22)</f>
        <v>2.5344258414109664</v>
      </c>
      <c r="G22" s="10">
        <v>1474</v>
      </c>
      <c r="H22" s="8">
        <f>IF(G8=0,IF(G22=0,0,100),M22)</f>
        <v>2.6359555786047677</v>
      </c>
      <c r="I22" s="9">
        <f t="shared" si="0"/>
        <v>-453</v>
      </c>
      <c r="J22" s="8">
        <f t="shared" si="1"/>
        <v>-23.50804359107421</v>
      </c>
      <c r="K22" s="4"/>
      <c r="L22" s="5">
        <f>SUM(E22*100/E8)</f>
        <v>2.5344258414109664</v>
      </c>
      <c r="M22" s="5">
        <f>SUM(G22*100/G8)</f>
        <v>2.6359555786047677</v>
      </c>
      <c r="N22" s="5">
        <f t="shared" si="2"/>
        <v>-23.50804359107421</v>
      </c>
      <c r="O22" s="5"/>
      <c r="P22" s="5"/>
      <c r="Q22" s="5"/>
      <c r="R22" s="5"/>
      <c r="S22" s="5"/>
      <c r="T22" s="5"/>
      <c r="U22" s="5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2:50" ht="21.75" customHeight="1">
      <c r="B23" s="38"/>
      <c r="C23" s="25" t="s">
        <v>27</v>
      </c>
      <c r="D23" s="25"/>
      <c r="E23" s="7">
        <v>3596</v>
      </c>
      <c r="F23" s="8">
        <f>IF(E8=0,IF(E23=0,0,100),L23)</f>
        <v>4.729525337682322</v>
      </c>
      <c r="G23" s="10">
        <v>2817</v>
      </c>
      <c r="H23" s="8">
        <f>IF(G8=0,IF(G23=0,0,100),M23)</f>
        <v>5.0376437346876735</v>
      </c>
      <c r="I23" s="9">
        <f t="shared" si="0"/>
        <v>-779</v>
      </c>
      <c r="J23" s="8">
        <f t="shared" si="1"/>
        <v>-21.662958843159064</v>
      </c>
      <c r="K23" s="4"/>
      <c r="L23" s="5">
        <f>SUM(E23*100/E8)</f>
        <v>4.729525337682322</v>
      </c>
      <c r="M23" s="5">
        <f>SUM(G23*100/G8)</f>
        <v>5.0376437346876735</v>
      </c>
      <c r="N23" s="5">
        <f t="shared" si="2"/>
        <v>-21.662958843159064</v>
      </c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2:50" ht="20.25" customHeight="1">
      <c r="B24" s="38"/>
      <c r="C24" s="23" t="s">
        <v>28</v>
      </c>
      <c r="D24" s="23"/>
      <c r="E24" s="15">
        <f>E22+E23</f>
        <v>5523</v>
      </c>
      <c r="F24" s="8">
        <f>IF(E8=0,IF(E24=0,0,100),L24)</f>
        <v>7.263951179093288</v>
      </c>
      <c r="G24" s="14">
        <f>SUM(G22:G23)</f>
        <v>4291</v>
      </c>
      <c r="H24" s="8">
        <f>IF(G8=0,IF(G24=0,0,100),M24)</f>
        <v>7.673599313292441</v>
      </c>
      <c r="I24" s="9">
        <f t="shared" si="0"/>
        <v>-1232</v>
      </c>
      <c r="J24" s="8">
        <f t="shared" si="1"/>
        <v>-22.306717363751584</v>
      </c>
      <c r="K24" s="4"/>
      <c r="L24" s="5">
        <f>SUM(E24*100/E8)</f>
        <v>7.263951179093288</v>
      </c>
      <c r="M24" s="5">
        <f>SUM(G24*100/G8)</f>
        <v>7.673599313292441</v>
      </c>
      <c r="N24" s="5">
        <f t="shared" si="2"/>
        <v>-22.306717363751584</v>
      </c>
      <c r="O24" s="5"/>
      <c r="P24" s="5"/>
      <c r="Q24" s="5"/>
      <c r="R24" s="5"/>
      <c r="S24" s="5"/>
      <c r="T24" s="5"/>
      <c r="U24" s="5"/>
      <c r="V24" s="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2:50" ht="16.5" customHeight="1">
      <c r="B25" s="38"/>
      <c r="C25" s="25" t="s">
        <v>29</v>
      </c>
      <c r="D25" s="25"/>
      <c r="E25" s="7">
        <v>5244</v>
      </c>
      <c r="F25" s="8">
        <f>IF(E8=0,IF(E25=0,0,100),L25)</f>
        <v>6.897005247721384</v>
      </c>
      <c r="G25" s="10">
        <v>4000</v>
      </c>
      <c r="H25" s="8">
        <f>IF(G8=0,IF(G25=0,0,100),M25)</f>
        <v>7.153203741125557</v>
      </c>
      <c r="I25" s="9">
        <f t="shared" si="0"/>
        <v>-1244</v>
      </c>
      <c r="J25" s="8">
        <f t="shared" si="1"/>
        <v>-23.72234935163997</v>
      </c>
      <c r="K25" s="4"/>
      <c r="L25" s="5">
        <f>SUM(E25*100/E8)</f>
        <v>6.897005247721384</v>
      </c>
      <c r="M25" s="5">
        <f>SUM(G25*100/G8)</f>
        <v>7.153203741125557</v>
      </c>
      <c r="N25" s="5">
        <f t="shared" si="2"/>
        <v>-23.72234935163997</v>
      </c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2:50" ht="17.25" customHeight="1">
      <c r="B26" s="38"/>
      <c r="C26" s="25" t="s">
        <v>30</v>
      </c>
      <c r="D26" s="25"/>
      <c r="E26" s="7">
        <v>6995</v>
      </c>
      <c r="F26" s="8">
        <f>IF(E8=0,IF(E26=0,0,100),L26)</f>
        <v>9.199952652137888</v>
      </c>
      <c r="G26" s="10">
        <v>5752</v>
      </c>
      <c r="H26" s="8">
        <f>IF(G8=0,IF(G26=0,0,100),M26)</f>
        <v>10.28630697973855</v>
      </c>
      <c r="I26" s="9">
        <f t="shared" si="0"/>
        <v>-1243</v>
      </c>
      <c r="J26" s="8">
        <f t="shared" si="1"/>
        <v>-17.769835596854897</v>
      </c>
      <c r="K26" s="4"/>
      <c r="L26" s="5">
        <f>SUM(E26*100/E8)</f>
        <v>9.199952652137888</v>
      </c>
      <c r="M26" s="5">
        <f>SUM(G26*100/G8)</f>
        <v>10.28630697973855</v>
      </c>
      <c r="N26" s="5">
        <f t="shared" si="2"/>
        <v>-17.769835596854897</v>
      </c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2:50" ht="17.25" customHeight="1">
      <c r="B27" s="38"/>
      <c r="C27" s="25" t="s">
        <v>31</v>
      </c>
      <c r="D27" s="25"/>
      <c r="E27" s="7">
        <v>2712</v>
      </c>
      <c r="F27" s="8">
        <f>IF(E8=0,IF(E27=0,0,100),L27)</f>
        <v>3.5668722791419514</v>
      </c>
      <c r="G27" s="10">
        <v>2603</v>
      </c>
      <c r="H27" s="8">
        <f>IF(G8=0,IF(G27=0,0,100),M27)</f>
        <v>4.654947334537456</v>
      </c>
      <c r="I27" s="9">
        <f t="shared" si="0"/>
        <v>-109</v>
      </c>
      <c r="J27" s="8"/>
      <c r="K27" s="4"/>
      <c r="L27" s="5">
        <f>SUM(E27*100/E8)</f>
        <v>3.5668722791419514</v>
      </c>
      <c r="M27" s="5">
        <f>SUM(G27*100/G8)</f>
        <v>4.654947334537456</v>
      </c>
      <c r="N27" s="5" t="e">
        <f>SUM(I27*100/O27)</f>
        <v>#REF!</v>
      </c>
      <c r="O27" s="5" t="e">
        <f>SUM(E27+#REF!)</f>
        <v>#REF!</v>
      </c>
      <c r="P27" s="5"/>
      <c r="Q27" s="5"/>
      <c r="R27" s="5"/>
      <c r="S27" s="5"/>
      <c r="T27" s="5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2:50" ht="15.75" customHeight="1">
      <c r="B28" s="38"/>
      <c r="C28" s="25" t="s">
        <v>32</v>
      </c>
      <c r="D28" s="25"/>
      <c r="E28" s="7">
        <v>255</v>
      </c>
      <c r="F28" s="8">
        <f>IF(E8=0,IF(E28=0,0,100),L28)</f>
        <v>0.33538068996356846</v>
      </c>
      <c r="G28" s="10">
        <v>264</v>
      </c>
      <c r="H28" s="8">
        <f>IF(G8=0,IF(G28=0,0,100),M28)</f>
        <v>0.47211144691428675</v>
      </c>
      <c r="I28" s="9">
        <f t="shared" si="0"/>
        <v>9</v>
      </c>
      <c r="J28" s="8">
        <f t="shared" si="1"/>
        <v>3.5294117647058822</v>
      </c>
      <c r="K28" s="4"/>
      <c r="L28" s="5">
        <f>SUM(E28*100/E8)</f>
        <v>0.33538068996356846</v>
      </c>
      <c r="M28" s="5">
        <f>SUM(G28*100/G8)</f>
        <v>0.47211144691428675</v>
      </c>
      <c r="N28" s="5">
        <f t="shared" si="2"/>
        <v>3.5294117647058822</v>
      </c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2:50" ht="16.5" customHeight="1">
      <c r="B29" s="38"/>
      <c r="C29" s="25" t="s">
        <v>33</v>
      </c>
      <c r="D29" s="25"/>
      <c r="E29" s="7">
        <v>0</v>
      </c>
      <c r="F29" s="8">
        <f>IF(E8=0,IF(E29=0,0,100),L29)</f>
        <v>0</v>
      </c>
      <c r="G29" s="10">
        <v>1</v>
      </c>
      <c r="H29" s="8">
        <f>IF(G8=0,IF(G29=0,0,100),M29)</f>
        <v>0.001788300935281389</v>
      </c>
      <c r="I29" s="9">
        <f t="shared" si="0"/>
        <v>1</v>
      </c>
      <c r="J29" s="8">
        <f>IF(E29=0,IF(I29=0,0,100),N29)</f>
        <v>100</v>
      </c>
      <c r="K29" s="4"/>
      <c r="L29" s="5">
        <f>SUM(E29*100/E8)</f>
        <v>0</v>
      </c>
      <c r="M29" s="5">
        <f>SUM(G29*100/G8)</f>
        <v>0.001788300935281389</v>
      </c>
      <c r="N29" s="5" t="e">
        <f>SUM(I29*100/O29)</f>
        <v>#DIV/0!</v>
      </c>
      <c r="O29" s="5">
        <f>SUM(E29:E29)</f>
        <v>0</v>
      </c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ht="19.5" customHeight="1">
      <c r="B30" s="35">
        <v>11</v>
      </c>
      <c r="C30" s="23" t="s">
        <v>34</v>
      </c>
      <c r="D30" s="23"/>
      <c r="E30" s="7">
        <v>30</v>
      </c>
      <c r="F30" s="8">
        <f>IF(E8=0,IF(E30=0,0,100),L30)</f>
        <v>0.03945655176041982</v>
      </c>
      <c r="G30" s="10">
        <v>19</v>
      </c>
      <c r="H30" s="8">
        <f>IF(G8=0,IF(G30=0,0,100),M30)</f>
        <v>0.033977717770346395</v>
      </c>
      <c r="I30" s="9">
        <f t="shared" si="0"/>
        <v>-11</v>
      </c>
      <c r="J30" s="8">
        <f>IF(E30=0,IF(I30=0,0,100),N30)</f>
        <v>-36.666666666666664</v>
      </c>
      <c r="K30" s="4"/>
      <c r="L30" s="5">
        <f>SUM(E30*100/E8)</f>
        <v>0.03945655176041982</v>
      </c>
      <c r="M30" s="5">
        <f>SUM(G30*100/G8)</f>
        <v>0.033977717770346395</v>
      </c>
      <c r="N30" s="5">
        <f t="shared" si="2"/>
        <v>-36.666666666666664</v>
      </c>
      <c r="O30" s="5"/>
      <c r="P30" s="5"/>
      <c r="Q30" s="5"/>
      <c r="R30" s="5"/>
      <c r="S30" s="5"/>
      <c r="T30" s="5"/>
      <c r="U30" s="5"/>
      <c r="V30" s="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ht="15.75" customHeight="1">
      <c r="B31" s="35">
        <v>12</v>
      </c>
      <c r="C31" s="23" t="s">
        <v>35</v>
      </c>
      <c r="D31" s="23"/>
      <c r="E31" s="7">
        <v>29</v>
      </c>
      <c r="F31" s="8">
        <f>IF(E8=0,IF(E31=0,0,100),L31)</f>
        <v>0.038141333368405826</v>
      </c>
      <c r="G31" s="10">
        <v>20</v>
      </c>
      <c r="H31" s="8">
        <f>IF(G8=0,IF(G31=0,0,100),M31)</f>
        <v>0.03576601870562778</v>
      </c>
      <c r="I31" s="9">
        <f t="shared" si="0"/>
        <v>-9</v>
      </c>
      <c r="J31" s="8">
        <f t="shared" si="1"/>
        <v>-31.03448275862069</v>
      </c>
      <c r="K31" s="4"/>
      <c r="L31" s="5">
        <f>SUM(E31*100/E8)</f>
        <v>0.038141333368405826</v>
      </c>
      <c r="M31" s="5">
        <f>SUM(G31*100/G8)</f>
        <v>0.03576601870562778</v>
      </c>
      <c r="N31" s="5">
        <f t="shared" si="2"/>
        <v>-31.03448275862069</v>
      </c>
      <c r="O31" s="5"/>
      <c r="P31" s="5"/>
      <c r="Q31" s="5"/>
      <c r="R31" s="5"/>
      <c r="S31" s="5"/>
      <c r="T31" s="5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33" customHeight="1">
      <c r="B32" s="38">
        <v>13</v>
      </c>
      <c r="C32" s="23" t="s">
        <v>36</v>
      </c>
      <c r="D32" s="23"/>
      <c r="E32" s="15">
        <f>SUM(E33:E35)</f>
        <v>32539</v>
      </c>
      <c r="F32" s="8">
        <f>IF(E8=0,IF(E32=0,0,100),L32)</f>
        <v>42.79589125774335</v>
      </c>
      <c r="G32" s="15">
        <f>SUM(G33:G35)</f>
        <v>20904</v>
      </c>
      <c r="H32" s="8">
        <f>IF(G8=0,IF(G32=0,0,100),M32)</f>
        <v>37.382642751122155</v>
      </c>
      <c r="I32" s="9">
        <f t="shared" si="0"/>
        <v>-11635</v>
      </c>
      <c r="J32" s="8">
        <f t="shared" si="1"/>
        <v>-35.75709149021175</v>
      </c>
      <c r="K32" s="4"/>
      <c r="L32" s="5">
        <f>SUM(E32*100/E8)</f>
        <v>42.79589125774335</v>
      </c>
      <c r="M32" s="5">
        <f>SUM(G32*100/G8)</f>
        <v>37.382642751122155</v>
      </c>
      <c r="N32" s="5">
        <f t="shared" si="2"/>
        <v>-35.75709149021175</v>
      </c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50" ht="15">
      <c r="B33" s="38"/>
      <c r="C33" s="25" t="s">
        <v>37</v>
      </c>
      <c r="D33" s="25"/>
      <c r="E33" s="7">
        <v>31940</v>
      </c>
      <c r="F33" s="8">
        <f>IF(E8=0,IF(E33=0,0,100),L33)</f>
        <v>42.008075440926966</v>
      </c>
      <c r="G33" s="7">
        <v>20565</v>
      </c>
      <c r="H33" s="8">
        <f>IF(G8=0,IF(G33=0,0,100),M33)</f>
        <v>36.77640873406177</v>
      </c>
      <c r="I33" s="9">
        <f t="shared" si="0"/>
        <v>-11375</v>
      </c>
      <c r="J33" s="8">
        <f t="shared" si="1"/>
        <v>-35.61365059486537</v>
      </c>
      <c r="K33" s="4"/>
      <c r="L33" s="5">
        <f>SUM(E33*100/E8)</f>
        <v>42.008075440926966</v>
      </c>
      <c r="M33" s="5">
        <f>SUM(G33*100/G8)</f>
        <v>36.77640873406177</v>
      </c>
      <c r="N33" s="5">
        <f t="shared" si="2"/>
        <v>-35.61365059486537</v>
      </c>
      <c r="O33" s="5"/>
      <c r="P33" s="5"/>
      <c r="Q33" s="5"/>
      <c r="R33" s="5"/>
      <c r="S33" s="5"/>
      <c r="T33" s="5"/>
      <c r="U33" s="5"/>
      <c r="V33" s="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2:50" ht="19.5" customHeight="1">
      <c r="B34" s="38"/>
      <c r="C34" s="26" t="s">
        <v>38</v>
      </c>
      <c r="D34" s="26"/>
      <c r="E34" s="7">
        <v>336</v>
      </c>
      <c r="F34" s="8">
        <f>IF(E8=0,IF(E34=0,0,100),L34)</f>
        <v>0.44191337971670197</v>
      </c>
      <c r="G34" s="10">
        <v>67</v>
      </c>
      <c r="H34" s="8">
        <f>IF(G8=0,IF(G34=0,0,100),M34)</f>
        <v>0.11981616266385307</v>
      </c>
      <c r="I34" s="9">
        <f t="shared" si="0"/>
        <v>-269</v>
      </c>
      <c r="J34" s="8">
        <f t="shared" si="1"/>
        <v>-80.05952380952381</v>
      </c>
      <c r="K34" s="4"/>
      <c r="L34" s="5">
        <f>SUM(E34*100/E8)</f>
        <v>0.44191337971670197</v>
      </c>
      <c r="M34" s="5">
        <f>SUM(G34*100/G8)</f>
        <v>0.11981616266385307</v>
      </c>
      <c r="N34" s="5">
        <f t="shared" si="2"/>
        <v>-80.05952380952381</v>
      </c>
      <c r="O34" s="5"/>
      <c r="P34" s="5"/>
      <c r="Q34" s="5"/>
      <c r="R34" s="5"/>
      <c r="S34" s="5"/>
      <c r="T34" s="5"/>
      <c r="U34" s="5"/>
      <c r="V34" s="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2:50" ht="15">
      <c r="B35" s="38"/>
      <c r="C35" s="25" t="s">
        <v>39</v>
      </c>
      <c r="D35" s="25"/>
      <c r="E35" s="7">
        <v>263</v>
      </c>
      <c r="F35" s="8">
        <f>IF(E8=0,IF(E35=0,0,100),L35)</f>
        <v>0.3459024370996804</v>
      </c>
      <c r="G35" s="10">
        <v>272</v>
      </c>
      <c r="H35" s="8">
        <f>IF(G8=0,IF(G35=0,0,100),M35)</f>
        <v>0.48641785439653784</v>
      </c>
      <c r="I35" s="9">
        <f t="shared" si="0"/>
        <v>9</v>
      </c>
      <c r="J35" s="8">
        <f t="shared" si="1"/>
        <v>3.4220532319391634</v>
      </c>
      <c r="K35" s="4"/>
      <c r="L35" s="5">
        <f>SUM(E35*100/E8)</f>
        <v>0.3459024370996804</v>
      </c>
      <c r="M35" s="5">
        <f>SUM(G35*100/G8)</f>
        <v>0.48641785439653784</v>
      </c>
      <c r="N35" s="5">
        <f t="shared" si="2"/>
        <v>3.4220532319391634</v>
      </c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2:50" ht="17.25" customHeight="1">
      <c r="B36" s="38">
        <v>14</v>
      </c>
      <c r="C36" s="28" t="s">
        <v>40</v>
      </c>
      <c r="D36" s="11" t="s">
        <v>41</v>
      </c>
      <c r="E36" s="7">
        <v>2593</v>
      </c>
      <c r="F36" s="8">
        <f>IF(E8=0,IF(E36=0,0,100),L36)</f>
        <v>3.410361290492286</v>
      </c>
      <c r="G36" s="7">
        <v>2401</v>
      </c>
      <c r="H36" s="8">
        <f>IF(G8=0,IF(G36=0,0,100),M36)</f>
        <v>4.293710545610615</v>
      </c>
      <c r="I36" s="9">
        <f t="shared" si="0"/>
        <v>-192</v>
      </c>
      <c r="J36" s="8">
        <f t="shared" si="1"/>
        <v>-7.404550713459313</v>
      </c>
      <c r="K36" s="4"/>
      <c r="L36" s="5">
        <f>SUM(E36*100/E8)</f>
        <v>3.410361290492286</v>
      </c>
      <c r="M36" s="5">
        <f>SUM(G36*100/G8)</f>
        <v>4.293710545610615</v>
      </c>
      <c r="N36" s="5">
        <f t="shared" si="2"/>
        <v>-7.404550713459313</v>
      </c>
      <c r="O36" s="5"/>
      <c r="P36" s="5"/>
      <c r="Q36" s="5"/>
      <c r="R36" s="5"/>
      <c r="S36" s="5"/>
      <c r="T36" s="5"/>
      <c r="U36" s="5"/>
      <c r="V36" s="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2:50" ht="42.75" customHeight="1">
      <c r="B37" s="38"/>
      <c r="C37" s="28"/>
      <c r="D37" s="12" t="s">
        <v>42</v>
      </c>
      <c r="E37" s="7">
        <v>2183</v>
      </c>
      <c r="F37" s="8">
        <f>IF(E8=0,IF(E37=0,0,100),L37)</f>
        <v>2.871121749766549</v>
      </c>
      <c r="G37" s="7">
        <v>2051</v>
      </c>
      <c r="H37" s="8">
        <f>IF(G8=0,IF(G37=0,0,100),M37)</f>
        <v>3.6678052182621292</v>
      </c>
      <c r="I37" s="9">
        <f t="shared" si="0"/>
        <v>-132</v>
      </c>
      <c r="J37" s="8">
        <f t="shared" si="1"/>
        <v>-6.046724690792487</v>
      </c>
      <c r="K37" s="4"/>
      <c r="L37" s="5">
        <f>SUM(E37*100/E8)</f>
        <v>2.871121749766549</v>
      </c>
      <c r="M37" s="5">
        <f>SUM(G37*100/G8)</f>
        <v>3.6678052182621292</v>
      </c>
      <c r="N37" s="5">
        <f t="shared" si="2"/>
        <v>-6.046724690792487</v>
      </c>
      <c r="O37" s="5"/>
      <c r="P37" s="5"/>
      <c r="Q37" s="5"/>
      <c r="R37" s="5"/>
      <c r="S37" s="5"/>
      <c r="T37" s="5"/>
      <c r="U37" s="5"/>
      <c r="V37" s="5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2:50" ht="15">
      <c r="B38" s="38"/>
      <c r="C38" s="28"/>
      <c r="D38" s="11" t="s">
        <v>43</v>
      </c>
      <c r="E38" s="7">
        <v>154</v>
      </c>
      <c r="F38" s="8">
        <f>IF(E8=0,IF(E38=0,0,100),L38)</f>
        <v>0.20254363237015507</v>
      </c>
      <c r="G38" s="7">
        <v>165</v>
      </c>
      <c r="H38" s="8">
        <f>IF(G8=0,IF(G38=0,0,100),M38)</f>
        <v>0.29506965432142923</v>
      </c>
      <c r="I38" s="9">
        <f t="shared" si="0"/>
        <v>11</v>
      </c>
      <c r="J38" s="8">
        <f t="shared" si="1"/>
        <v>7.142857142857143</v>
      </c>
      <c r="K38" s="4"/>
      <c r="L38" s="5">
        <f>SUM(E38*100/E8)</f>
        <v>0.20254363237015507</v>
      </c>
      <c r="M38" s="5">
        <f>SUM(G38*100/G8)</f>
        <v>0.29506965432142923</v>
      </c>
      <c r="N38" s="5">
        <f t="shared" si="2"/>
        <v>7.142857142857143</v>
      </c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2:50" ht="36.75" customHeight="1">
      <c r="B39" s="38"/>
      <c r="C39" s="28"/>
      <c r="D39" s="12" t="s">
        <v>44</v>
      </c>
      <c r="E39" s="7">
        <v>126</v>
      </c>
      <c r="F39" s="8">
        <f>IF(E8=0,IF(E39=0,0,100),L39)</f>
        <v>0.16571751739376323</v>
      </c>
      <c r="G39" s="7">
        <v>144</v>
      </c>
      <c r="H39" s="8">
        <f>IF(G8=0,IF(G39=0,0,100),M39)</f>
        <v>0.25751533468052</v>
      </c>
      <c r="I39" s="9">
        <f t="shared" si="0"/>
        <v>18</v>
      </c>
      <c r="J39" s="8">
        <f>IF(E39=0,IF(I39=0,0,100),N39)</f>
        <v>14.285714285714286</v>
      </c>
      <c r="K39" s="4"/>
      <c r="L39" s="5">
        <f>SUM(E39*100/E8)</f>
        <v>0.16571751739376323</v>
      </c>
      <c r="M39" s="5">
        <f>SUM(G39*100/G8)</f>
        <v>0.25751533468052</v>
      </c>
      <c r="N39" s="5">
        <f t="shared" si="2"/>
        <v>14.285714285714286</v>
      </c>
      <c r="O39" s="5"/>
      <c r="P39" s="5"/>
      <c r="Q39" s="5"/>
      <c r="R39" s="5"/>
      <c r="S39" s="5"/>
      <c r="T39" s="5"/>
      <c r="U39" s="5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2:50" ht="36" customHeight="1">
      <c r="B40" s="35">
        <v>15</v>
      </c>
      <c r="C40" s="21" t="s">
        <v>45</v>
      </c>
      <c r="D40" s="21"/>
      <c r="E40" s="7">
        <v>4326</v>
      </c>
      <c r="F40" s="8">
        <f>IF(E8=0,IF(E40=0,0,100),L40)</f>
        <v>5.6896347638525375</v>
      </c>
      <c r="G40" s="10">
        <v>3502</v>
      </c>
      <c r="H40" s="8">
        <f>IF(G8=0,IF(G40=0,0,100),M40)</f>
        <v>6.262629875355425</v>
      </c>
      <c r="I40" s="9">
        <f t="shared" si="0"/>
        <v>-824</v>
      </c>
      <c r="J40" s="8">
        <f>IF(E40=0,IF(I40=0,0,100),N40)</f>
        <v>-19.047619047619047</v>
      </c>
      <c r="K40" s="4"/>
      <c r="L40" s="5">
        <f>SUM(E40*100/E8)</f>
        <v>5.6896347638525375</v>
      </c>
      <c r="M40" s="5">
        <f>SUM(G40*100/G8)</f>
        <v>6.262629875355425</v>
      </c>
      <c r="N40" s="5">
        <f t="shared" si="2"/>
        <v>-19.047619047619047</v>
      </c>
      <c r="O40" s="5"/>
      <c r="P40" s="5"/>
      <c r="Q40" s="5"/>
      <c r="R40" s="5"/>
      <c r="S40" s="5"/>
      <c r="T40" s="5"/>
      <c r="U40" s="5"/>
      <c r="V40" s="5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1:50" ht="12.75"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3:50" ht="12.75">
      <c r="C42" s="13" t="s">
        <v>46</v>
      </c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1:50" ht="12.75"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1:50" ht="12.75"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1:50" ht="12.75"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1:50" ht="12.75"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1:50" ht="12.75"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1:50" ht="12.75"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1:50" ht="12.75"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1:50" ht="12.75"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1:50" ht="12.75"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1:50" ht="12.75"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1:50" ht="12.75"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1:50" ht="12.75"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1:50" ht="12.75"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1:50" ht="12.75"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1:50" ht="12.75"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1:50" ht="12.75"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1:50" ht="12.75"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1:50" ht="12.75"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1:50" ht="12.75"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1:50" ht="12.75"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1:50" ht="12.75"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1:50" ht="12.75"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1:50" ht="12.75"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1:50" ht="12.75"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1:50" ht="12.75"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1:50" ht="12.75"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1:50" ht="12.75"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1:50" ht="12.75"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1:50" ht="12.75"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1:50" ht="12.75"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1:50" ht="12.75"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1:50" ht="12.75"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1:50" ht="12.75"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1:50" ht="12.75"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1:50" ht="12.75"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1:50" ht="12.75"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1:50" ht="12.75"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1:50" ht="12.75"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1:50" ht="12.75"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1:50" ht="12.75"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1:50" ht="12.75"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1:50" ht="12.75"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1:50" ht="12.75"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1:50" ht="12.75"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1:50" ht="12.75"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1:50" ht="12.75"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1:50" ht="12.75"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1:50" ht="12.75"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1:50" ht="12.75"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1:50" ht="12.75"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1:50" ht="12.75"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1:50" ht="12.75"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1:50" ht="12.75"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1:50" ht="12.75"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1:50" ht="12.75"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1:50" ht="12.75"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1:50" ht="12.75"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1:50" ht="12.75"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1:50" ht="12.75"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2:50" ht="12.75"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2:50" ht="12.75"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2:50" ht="12.75"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2:50" ht="12.75"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2:50" ht="12.75"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2:50" ht="12.75"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2:50" ht="12.75"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2:50" ht="12.75"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2:50" ht="12.75"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2:50" ht="12.75"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2:50" ht="12.75"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2:50" ht="12.75"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2:50" ht="12.75"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2:50" ht="12.75"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2:50" ht="12.75"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2:50" ht="12.75"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2:50" ht="12.75"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2:50" ht="12.75"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2:50" ht="12.75"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2:50" ht="12.75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2:50" ht="12.75"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2:50" ht="12.75"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2:50" ht="12.75"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2:50" ht="12.75"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2:50" ht="12.75"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2:50" ht="12.75"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2:50" ht="12.75"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2:50" ht="12.75"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2:50" ht="12.75"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2:50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2:50" ht="12.75"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2:50" ht="12.75"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2:50" ht="12.75"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2:50" ht="12.75"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2:50" ht="12.75"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2:50" ht="12.75"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2:50" ht="12.75"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2:50" ht="12.75"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2:50" ht="12.75"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2:50" ht="12.75"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2:50" ht="12.75"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2:50" ht="12.75"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2:50" ht="12.75"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2:50" ht="12.75"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2:50" ht="12.75"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2:50" ht="12.75"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2:50" ht="12.75"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2:50" ht="12.75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2:50" ht="12.75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2:50" ht="12.75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2:50" ht="12.75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2:50" ht="12.75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2:50" ht="12.75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2:50" ht="12.75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2:50" ht="12.75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2:50" ht="12.75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2:50" ht="12.75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2:50" ht="12.75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2:50" ht="12.75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2:50" ht="12.75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2:50" ht="12.75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2:50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2:50" ht="12.75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2:50" ht="12.75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2:50" ht="12.75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2:50" ht="12.75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2:50" ht="12.75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2:50" ht="12.75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2:50" ht="12.75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2:50" ht="12.75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2:50" ht="12.75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2:50" ht="12.75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2:50" ht="12.75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2:50" ht="12.75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2:50" ht="12.75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2:50" ht="12.75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2:50" ht="12.75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2:50" ht="12.75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2:50" ht="12.75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2:50" ht="12.75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2:50" ht="12.75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2:50" ht="12.75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2:50" ht="12.7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2:50" ht="12.75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2:50" ht="12.75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2:50" ht="12.75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2:50" ht="12.75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2:50" ht="12.75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2:50" ht="12.75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2:50" ht="12.75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2:50" ht="12.75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2:50" ht="12.75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2:50" ht="12.75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2:50" ht="12.75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2:50" ht="12.75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2:50" ht="12.75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2:50" ht="12.75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2:50" ht="12.75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2:50" ht="12.75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2:50" ht="12.75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2:50" ht="12.75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2:50" ht="12.75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2:50" ht="12.75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2:50" ht="12.75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2:50" ht="12.75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</sheetData>
  <sheetProtection/>
  <mergeCells count="44">
    <mergeCell ref="I1:J1"/>
    <mergeCell ref="B36:B39"/>
    <mergeCell ref="C36:C39"/>
    <mergeCell ref="C40:D40"/>
    <mergeCell ref="C29:D29"/>
    <mergeCell ref="C30:D30"/>
    <mergeCell ref="C31:D31"/>
    <mergeCell ref="B32:B35"/>
    <mergeCell ref="C32:D32"/>
    <mergeCell ref="C33:D33"/>
    <mergeCell ref="C15:D15"/>
    <mergeCell ref="C16:D16"/>
    <mergeCell ref="C34:D34"/>
    <mergeCell ref="C35:D35"/>
    <mergeCell ref="C20:D20"/>
    <mergeCell ref="B21:B29"/>
    <mergeCell ref="C21:D21"/>
    <mergeCell ref="C22:D22"/>
    <mergeCell ref="C23:D23"/>
    <mergeCell ref="C24:D24"/>
    <mergeCell ref="B17:B19"/>
    <mergeCell ref="C17:D17"/>
    <mergeCell ref="C18:D18"/>
    <mergeCell ref="C19:D19"/>
    <mergeCell ref="C27:D27"/>
    <mergeCell ref="C28:D28"/>
    <mergeCell ref="C25:D25"/>
    <mergeCell ref="C26:D26"/>
    <mergeCell ref="C7:D7"/>
    <mergeCell ref="C8:D8"/>
    <mergeCell ref="C9:D9"/>
    <mergeCell ref="C10:D10"/>
    <mergeCell ref="C11:D11"/>
    <mergeCell ref="B12:B14"/>
    <mergeCell ref="C12:D12"/>
    <mergeCell ref="C13:D13"/>
    <mergeCell ref="C14:D14"/>
    <mergeCell ref="B4:B6"/>
    <mergeCell ref="C4:D6"/>
    <mergeCell ref="E4:F5"/>
    <mergeCell ref="G4:H5"/>
    <mergeCell ref="I4:J5"/>
    <mergeCell ref="A2:J2"/>
    <mergeCell ref="A3:J3"/>
  </mergeCells>
  <printOptions/>
  <pageMargins left="0.1968503937007874" right="0.1968503937007874" top="0" bottom="0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2013-10-04T06:44:40Z</cp:lastPrinted>
  <dcterms:created xsi:type="dcterms:W3CDTF">2011-07-25T07:07:10Z</dcterms:created>
  <dcterms:modified xsi:type="dcterms:W3CDTF">2013-10-04T06:50:39Z</dcterms:modified>
  <cp:category/>
  <cp:version/>
  <cp:contentType/>
  <cp:contentStatus/>
</cp:coreProperties>
</file>